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2400" windowWidth="28800" windowHeight="12165" activeTab="2"/>
  </bookViews>
  <sheets>
    <sheet name="設定" sheetId="3" r:id="rId1"/>
    <sheet name="単語表" sheetId="1" r:id="rId2"/>
    <sheet name="出力" sheetId="4" r:id="rId3"/>
    <sheet name="計算" sheetId="2" r:id="rId4"/>
    <sheet name="README" sheetId="5" r:id="rId5"/>
  </sheets>
  <definedNames>
    <definedName name="_xlnm.Print_Area" localSheetId="2">出力!$A$1:$P$4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C8" i="3"/>
  <c r="C7" i="3"/>
  <c r="C6" i="3"/>
  <c r="C5" i="3"/>
  <c r="M3" i="4"/>
  <c r="D18" i="3"/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  <c r="F2" i="2" l="1"/>
  <c r="A2" i="2"/>
  <c r="D30" i="1"/>
  <c r="D31" i="1"/>
  <c r="D32" i="1"/>
  <c r="D33" i="1"/>
  <c r="D34" i="1"/>
  <c r="D3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B6" i="2" l="1"/>
  <c r="B12" i="2"/>
  <c r="B8" i="2"/>
  <c r="B13" i="2"/>
  <c r="B5" i="2"/>
  <c r="B11" i="2"/>
  <c r="B7" i="2"/>
  <c r="B10" i="2"/>
  <c r="B9" i="2"/>
  <c r="B14" i="2"/>
  <c r="E28" i="1"/>
  <c r="E24" i="1"/>
  <c r="E27" i="1"/>
  <c r="E32" i="1"/>
  <c r="E33" i="1"/>
  <c r="E26" i="1"/>
  <c r="E35" i="1"/>
  <c r="E31" i="1"/>
  <c r="E29" i="1"/>
  <c r="E25" i="1"/>
  <c r="E21" i="1"/>
  <c r="E34" i="1"/>
  <c r="E30" i="1"/>
  <c r="E13" i="1"/>
  <c r="E9" i="1"/>
  <c r="E17" i="1"/>
  <c r="E23" i="1"/>
  <c r="E19" i="1"/>
  <c r="E15" i="1"/>
  <c r="E11" i="1"/>
  <c r="E20" i="1"/>
  <c r="E22" i="1"/>
  <c r="E18" i="1"/>
  <c r="E14" i="1"/>
  <c r="E10" i="1"/>
  <c r="E6" i="1"/>
  <c r="E16" i="1"/>
  <c r="E5" i="1"/>
  <c r="E12" i="1"/>
  <c r="E8" i="1"/>
  <c r="E7" i="1"/>
  <c r="E3" i="1"/>
  <c r="E2" i="1"/>
  <c r="E4" i="1"/>
  <c r="E14" i="2" l="1"/>
  <c r="C14" i="2"/>
  <c r="D14" i="2"/>
  <c r="E13" i="2"/>
  <c r="D13" i="2"/>
  <c r="C13" i="2"/>
  <c r="E12" i="2"/>
  <c r="D12" i="2"/>
  <c r="C12" i="2"/>
  <c r="D11" i="2"/>
  <c r="E11" i="2"/>
  <c r="C11" i="2"/>
  <c r="E10" i="2"/>
  <c r="D10" i="2"/>
  <c r="C10" i="2"/>
  <c r="E9" i="2"/>
  <c r="D9" i="2"/>
  <c r="C9" i="2"/>
  <c r="E8" i="2"/>
  <c r="D8" i="2"/>
  <c r="C8" i="2"/>
  <c r="D7" i="2"/>
  <c r="E7" i="2"/>
  <c r="C7" i="2"/>
  <c r="E6" i="2"/>
  <c r="D6" i="2"/>
  <c r="C6" i="2"/>
  <c r="E5" i="2"/>
  <c r="D5" i="2"/>
  <c r="C5" i="2"/>
  <c r="F12" i="2" l="1"/>
  <c r="D12" i="3" s="1"/>
  <c r="D3" i="4" s="1"/>
  <c r="F13" i="2"/>
  <c r="D13" i="3" s="1"/>
  <c r="C3" i="4" s="1"/>
  <c r="F9" i="2"/>
  <c r="D9" i="3" s="1"/>
  <c r="F5" i="2"/>
  <c r="D5" i="3" s="1"/>
  <c r="K3" i="4" s="1"/>
  <c r="F14" i="2"/>
  <c r="D14" i="3" s="1"/>
  <c r="B3" i="4" s="1"/>
  <c r="F6" i="2"/>
  <c r="D6" i="3" s="1"/>
  <c r="J3" i="4" s="1"/>
  <c r="F7" i="2"/>
  <c r="D7" i="3" s="1"/>
  <c r="I3" i="4" s="1"/>
  <c r="F10" i="2"/>
  <c r="D10" i="3" s="1"/>
  <c r="F3" i="4" s="1"/>
  <c r="F8" i="2"/>
  <c r="D8" i="3" s="1"/>
  <c r="H3" i="4" s="1"/>
  <c r="F11" i="2"/>
  <c r="D11" i="3" s="1"/>
  <c r="E3" i="4" s="1"/>
  <c r="G3" i="4" l="1"/>
</calcChain>
</file>

<file path=xl/sharedStrings.xml><?xml version="1.0" encoding="utf-8"?>
<sst xmlns="http://schemas.openxmlformats.org/spreadsheetml/2006/main" count="126" uniqueCount="88">
  <si>
    <t>分類番号</t>
    <rPh sb="0" eb="2">
      <t>ブンルイ</t>
    </rPh>
    <rPh sb="2" eb="4">
      <t>バンゴウ</t>
    </rPh>
    <phoneticPr fontId="1"/>
  </si>
  <si>
    <t>分類名</t>
    <rPh sb="0" eb="2">
      <t>ブンルイ</t>
    </rPh>
    <rPh sb="2" eb="3">
      <t>メイ</t>
    </rPh>
    <phoneticPr fontId="1"/>
  </si>
  <si>
    <t>単語</t>
    <rPh sb="0" eb="2">
      <t>タンゴ</t>
    </rPh>
    <phoneticPr fontId="1"/>
  </si>
  <si>
    <t>おはよう</t>
    <phoneticPr fontId="1"/>
  </si>
  <si>
    <t>こんにちは</t>
    <phoneticPr fontId="1"/>
  </si>
  <si>
    <t>こんばんは</t>
    <phoneticPr fontId="1"/>
  </si>
  <si>
    <t>さる</t>
    <phoneticPr fontId="1"/>
  </si>
  <si>
    <t>問題作成</t>
    <rPh sb="0" eb="2">
      <t>モンダイ</t>
    </rPh>
    <rPh sb="2" eb="4">
      <t>サクセイ</t>
    </rPh>
    <phoneticPr fontId="1"/>
  </si>
  <si>
    <t>問題番号</t>
    <rPh sb="0" eb="2">
      <t>モンダイ</t>
    </rPh>
    <rPh sb="2" eb="4">
      <t>バンゴウ</t>
    </rPh>
    <phoneticPr fontId="1"/>
  </si>
  <si>
    <t>問題文</t>
    <rPh sb="0" eb="3">
      <t>モンダイブン</t>
    </rPh>
    <phoneticPr fontId="1"/>
  </si>
  <si>
    <t>しおり</t>
    <phoneticPr fontId="1"/>
  </si>
  <si>
    <t>どくしょ</t>
    <phoneticPr fontId="1"/>
  </si>
  <si>
    <t>えんぴつ</t>
    <phoneticPr fontId="1"/>
  </si>
  <si>
    <t>ねんど</t>
    <phoneticPr fontId="1"/>
  </si>
  <si>
    <t>こくご</t>
    <phoneticPr fontId="1"/>
  </si>
  <si>
    <t>うんどうかい</t>
    <phoneticPr fontId="1"/>
  </si>
  <si>
    <t>かいもの</t>
    <phoneticPr fontId="1"/>
  </si>
  <si>
    <t>ゆきだるま</t>
    <phoneticPr fontId="1"/>
  </si>
  <si>
    <t>すいか</t>
    <phoneticPr fontId="1"/>
  </si>
  <si>
    <t>えんそく</t>
    <phoneticPr fontId="1"/>
  </si>
  <si>
    <t>ばら</t>
    <phoneticPr fontId="1"/>
  </si>
  <si>
    <t>たいよう</t>
    <phoneticPr fontId="1"/>
  </si>
  <si>
    <t>かべ</t>
    <phoneticPr fontId="1"/>
  </si>
  <si>
    <t>じんじゃ</t>
    <phoneticPr fontId="1"/>
  </si>
  <si>
    <t>くだもの</t>
    <phoneticPr fontId="1"/>
  </si>
  <si>
    <t>えいご</t>
    <phoneticPr fontId="1"/>
  </si>
  <si>
    <t>きせつ</t>
    <phoneticPr fontId="1"/>
  </si>
  <si>
    <t>どうぶつえん</t>
    <phoneticPr fontId="1"/>
  </si>
  <si>
    <t>メロン</t>
    <phoneticPr fontId="1"/>
  </si>
  <si>
    <t>ジェットコースター</t>
    <phoneticPr fontId="1"/>
  </si>
  <si>
    <t>サバ</t>
    <phoneticPr fontId="1"/>
  </si>
  <si>
    <t>かばん</t>
    <phoneticPr fontId="1"/>
  </si>
  <si>
    <t>ふんすい</t>
    <phoneticPr fontId="1"/>
  </si>
  <si>
    <t>いちじく</t>
    <phoneticPr fontId="1"/>
  </si>
  <si>
    <t>つうがくろ</t>
    <phoneticPr fontId="1"/>
  </si>
  <si>
    <t>ぬりえ</t>
    <phoneticPr fontId="1"/>
  </si>
  <si>
    <t>すいえい</t>
    <phoneticPr fontId="1"/>
  </si>
  <si>
    <t>とり</t>
    <phoneticPr fontId="1"/>
  </si>
  <si>
    <t>ひつじ</t>
    <phoneticPr fontId="1"/>
  </si>
  <si>
    <t>にんじん</t>
    <phoneticPr fontId="1"/>
  </si>
  <si>
    <t>優先度</t>
    <rPh sb="0" eb="3">
      <t>ユウセンド</t>
    </rPh>
    <phoneticPr fontId="1"/>
  </si>
  <si>
    <t>優先順位</t>
    <rPh sb="0" eb="2">
      <t>ユウセン</t>
    </rPh>
    <rPh sb="2" eb="4">
      <t>ジュンイ</t>
    </rPh>
    <phoneticPr fontId="1"/>
  </si>
  <si>
    <t>手動</t>
  </si>
  <si>
    <t>分類番号（自動）</t>
    <rPh sb="0" eb="2">
      <t>ブンルイ</t>
    </rPh>
    <rPh sb="2" eb="4">
      <t>バンゴウ</t>
    </rPh>
    <rPh sb="5" eb="7">
      <t>ジドウ</t>
    </rPh>
    <phoneticPr fontId="1"/>
  </si>
  <si>
    <t>分類番号（手動）</t>
    <rPh sb="0" eb="2">
      <t>ブンルイ</t>
    </rPh>
    <rPh sb="2" eb="4">
      <t>バンゴウ</t>
    </rPh>
    <rPh sb="5" eb="7">
      <t>シュドウ</t>
    </rPh>
    <phoneticPr fontId="1"/>
  </si>
  <si>
    <t>単語1</t>
    <rPh sb="0" eb="2">
      <t>タンゴ</t>
    </rPh>
    <phoneticPr fontId="1"/>
  </si>
  <si>
    <t>単語2</t>
    <rPh sb="0" eb="2">
      <t>タンゴ</t>
    </rPh>
    <phoneticPr fontId="1"/>
  </si>
  <si>
    <t>単語3</t>
    <rPh sb="0" eb="2">
      <t>タンゴ</t>
    </rPh>
    <phoneticPr fontId="1"/>
  </si>
  <si>
    <t>みっつのことば</t>
    <phoneticPr fontId="1"/>
  </si>
  <si>
    <t>例</t>
    <rPh sb="0" eb="1">
      <t>れい</t>
    </rPh>
    <phoneticPr fontId="1" type="Hiragana" alignment="center"/>
  </si>
  <si>
    <t>➉</t>
    <phoneticPr fontId="1" type="Hiragana" alignment="center"/>
  </si>
  <si>
    <t>➈</t>
    <phoneticPr fontId="1" type="Hiragana" alignment="center"/>
  </si>
  <si>
    <t>➇</t>
    <phoneticPr fontId="1" type="Hiragana" alignment="center"/>
  </si>
  <si>
    <t>➆</t>
    <phoneticPr fontId="1" type="Hiragana" alignment="center"/>
  </si>
  <si>
    <t>➅</t>
    <phoneticPr fontId="1" type="Hiragana" alignment="center"/>
  </si>
  <si>
    <t>➄</t>
    <phoneticPr fontId="1" type="Hiragana" alignment="center"/>
  </si>
  <si>
    <t>➃</t>
    <phoneticPr fontId="1" type="Hiragana" alignment="center"/>
  </si>
  <si>
    <t>➂</t>
    <phoneticPr fontId="1" type="Hiragana" alignment="center"/>
  </si>
  <si>
    <t>➁</t>
    <phoneticPr fontId="1" type="Hiragana" alignment="center"/>
  </si>
  <si>
    <t>➀</t>
    <phoneticPr fontId="1" type="Hiragana" alignment="center"/>
  </si>
  <si>
    <t>例文</t>
    <rPh sb="0" eb="2">
      <t>レイブンブン</t>
    </rPh>
    <phoneticPr fontId="1"/>
  </si>
  <si>
    <t>「みっつのことば」プリント作成</t>
    <rPh sb="13" eb="15">
      <t>サクセイ</t>
    </rPh>
    <phoneticPr fontId="1"/>
  </si>
  <si>
    <t>名前</t>
    <rPh sb="0" eb="2">
      <t>ナマエ</t>
    </rPh>
    <phoneticPr fontId="1"/>
  </si>
  <si>
    <t>説明</t>
    <rPh sb="0" eb="2">
      <t>セツメイ</t>
    </rPh>
    <phoneticPr fontId="1"/>
  </si>
  <si>
    <t>「みっつのことば」プリントを作成します。</t>
    <rPh sb="14" eb="16">
      <t>サクセイ</t>
    </rPh>
    <phoneticPr fontId="1"/>
  </si>
  <si>
    <t>使いかた</t>
    <rPh sb="0" eb="1">
      <t>ツカ</t>
    </rPh>
    <phoneticPr fontId="1"/>
  </si>
  <si>
    <t>1. [単語表]シートの[単語表]テーブルに、問題文に使用する単語を登録します。</t>
    <rPh sb="4" eb="6">
      <t>タンゴ</t>
    </rPh>
    <rPh sb="6" eb="7">
      <t>ヒョウ</t>
    </rPh>
    <rPh sb="13" eb="15">
      <t>タンゴ</t>
    </rPh>
    <rPh sb="15" eb="16">
      <t>ヒョウ</t>
    </rPh>
    <rPh sb="23" eb="26">
      <t>モンダイブン</t>
    </rPh>
    <rPh sb="27" eb="29">
      <t>シヨウ</t>
    </rPh>
    <rPh sb="31" eb="33">
      <t>タンゴ</t>
    </rPh>
    <rPh sb="34" eb="36">
      <t>トウロク</t>
    </rPh>
    <phoneticPr fontId="1"/>
  </si>
  <si>
    <t>2. [設定]シートの[問題作成]で、作成方法を選択します（[自動]または[手動]）。</t>
    <rPh sb="4" eb="6">
      <t>セッテイ</t>
    </rPh>
    <rPh sb="12" eb="14">
      <t>モンダイ</t>
    </rPh>
    <rPh sb="14" eb="16">
      <t>サクセイ</t>
    </rPh>
    <rPh sb="19" eb="21">
      <t>サクセイ</t>
    </rPh>
    <rPh sb="21" eb="23">
      <t>ホウホウ</t>
    </rPh>
    <rPh sb="24" eb="26">
      <t>センタク</t>
    </rPh>
    <rPh sb="31" eb="33">
      <t>ジドウ</t>
    </rPh>
    <rPh sb="38" eb="40">
      <t>シュドウ</t>
    </rPh>
    <phoneticPr fontId="1"/>
  </si>
  <si>
    <t>3. 作成方法を[手動]にしたときは、[設定]シートの[分類番号（手動）]セル（B5:B14）に、問題文に使う単語の分類番号を入力します。</t>
    <rPh sb="3" eb="5">
      <t>サクセイ</t>
    </rPh>
    <rPh sb="5" eb="7">
      <t>ホウホウ</t>
    </rPh>
    <rPh sb="9" eb="11">
      <t>シュドウ</t>
    </rPh>
    <rPh sb="20" eb="22">
      <t>セッテイ</t>
    </rPh>
    <rPh sb="28" eb="30">
      <t>ブンルイ</t>
    </rPh>
    <rPh sb="30" eb="32">
      <t>バンゴウ</t>
    </rPh>
    <rPh sb="33" eb="35">
      <t>シュドウ</t>
    </rPh>
    <rPh sb="49" eb="51">
      <t>モンダイ</t>
    </rPh>
    <rPh sb="51" eb="52">
      <t>ブン</t>
    </rPh>
    <rPh sb="53" eb="54">
      <t>ツカ</t>
    </rPh>
    <rPh sb="55" eb="57">
      <t>タンゴ</t>
    </rPh>
    <rPh sb="58" eb="60">
      <t>ブンルイ</t>
    </rPh>
    <rPh sb="60" eb="62">
      <t>バンゴウ</t>
    </rPh>
    <rPh sb="63" eb="65">
      <t>ニュウリョク</t>
    </rPh>
    <phoneticPr fontId="1"/>
  </si>
  <si>
    <t>4. [設定]シートの[問題文]セルに問題文が表示されます。</t>
    <rPh sb="4" eb="6">
      <t>セッテイ</t>
    </rPh>
    <rPh sb="12" eb="15">
      <t>モンダイブン</t>
    </rPh>
    <rPh sb="19" eb="22">
      <t>モンダイブン</t>
    </rPh>
    <rPh sb="23" eb="25">
      <t>ヒョウジ</t>
    </rPh>
    <phoneticPr fontId="1"/>
  </si>
  <si>
    <t>5. [出力]シートに印刷用の書面が表示されます。</t>
    <rPh sb="4" eb="6">
      <t>シュツリョク</t>
    </rPh>
    <rPh sb="11" eb="13">
      <t>インサツ</t>
    </rPh>
    <rPh sb="13" eb="14">
      <t>ヨウ</t>
    </rPh>
    <rPh sb="15" eb="17">
      <t>ショメン</t>
    </rPh>
    <rPh sb="18" eb="20">
      <t>ヒョウジ</t>
    </rPh>
    <phoneticPr fontId="1"/>
  </si>
  <si>
    <t>とけい</t>
    <phoneticPr fontId="1"/>
  </si>
  <si>
    <t>ことり</t>
    <phoneticPr fontId="1"/>
  </si>
  <si>
    <t>こま</t>
    <phoneticPr fontId="1"/>
  </si>
  <si>
    <t>例文</t>
    <rPh sb="0" eb="2">
      <t>レイブン</t>
    </rPh>
    <phoneticPr fontId="1"/>
  </si>
  <si>
    <t>あいさつ</t>
  </si>
  <si>
    <t>どうぶつ</t>
  </si>
  <si>
    <t>あいさつ</t>
    <phoneticPr fontId="1"/>
  </si>
  <si>
    <t>どうぶつ</t>
    <phoneticPr fontId="1"/>
  </si>
  <si>
    <t>分類3</t>
    <rPh sb="0" eb="2">
      <t>ブンルイ</t>
    </rPh>
    <phoneticPr fontId="1"/>
  </si>
  <si>
    <t>分類4</t>
    <rPh sb="0" eb="2">
      <t>ブンルイ</t>
    </rPh>
    <phoneticPr fontId="1"/>
  </si>
  <si>
    <t>分類5</t>
    <rPh sb="0" eb="2">
      <t>ブンルイ</t>
    </rPh>
    <phoneticPr fontId="1"/>
  </si>
  <si>
    <t>分類6</t>
    <rPh sb="0" eb="2">
      <t>ブンルイ</t>
    </rPh>
    <phoneticPr fontId="1"/>
  </si>
  <si>
    <t>分類7</t>
    <rPh sb="0" eb="2">
      <t>ブンルイ</t>
    </rPh>
    <phoneticPr fontId="1"/>
  </si>
  <si>
    <t>分類8</t>
    <rPh sb="0" eb="2">
      <t>ブンルイ</t>
    </rPh>
    <phoneticPr fontId="1"/>
  </si>
  <si>
    <t>分類9</t>
    <rPh sb="0" eb="2">
      <t>ブンルイ</t>
    </rPh>
    <phoneticPr fontId="1"/>
  </si>
  <si>
    <t>分類10</t>
    <rPh sb="0" eb="2">
      <t>ブンルイ</t>
    </rPh>
    <phoneticPr fontId="1"/>
  </si>
  <si>
    <t>例のように、３つの言葉をみつけて、○でかこみましょう。</t>
    <rPh sb="0" eb="1">
      <t>れい</t>
    </rPh>
    <rPh sb="9" eb="11">
      <t>ことば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</si>
</sst>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3" borderId="2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 textRotation="255"/>
    </xf>
    <xf numFmtId="0" fontId="0" fillId="0" borderId="0" xfId="0" applyBorder="1" applyAlignment="1">
      <alignment horizontal="center" vertical="top" textRotation="255" readingOrder="2"/>
    </xf>
    <xf numFmtId="0" fontId="7" fillId="0" borderId="3" xfId="0" applyFont="1" applyBorder="1" applyAlignment="1">
      <alignment horizontal="center" vertical="center" textRotation="255" readingOrder="2"/>
    </xf>
    <xf numFmtId="0" fontId="6" fillId="0" borderId="5" xfId="0" applyFont="1" applyBorder="1" applyAlignment="1">
      <alignment horizontal="center" vertical="center" textRotation="255" readingOrder="2"/>
    </xf>
    <xf numFmtId="0" fontId="7" fillId="0" borderId="6" xfId="0" applyFont="1" applyBorder="1" applyAlignment="1">
      <alignment horizontal="center" vertical="center" textRotation="255" readingOrder="2"/>
    </xf>
    <xf numFmtId="0" fontId="7" fillId="0" borderId="7" xfId="0" applyFont="1" applyBorder="1" applyAlignment="1">
      <alignment horizontal="center" vertical="center" textRotation="255" readingOrder="2"/>
    </xf>
    <xf numFmtId="0" fontId="6" fillId="0" borderId="8" xfId="0" applyFont="1" applyBorder="1" applyAlignment="1">
      <alignment horizontal="center" vertical="top" textRotation="255" readingOrder="2"/>
    </xf>
    <xf numFmtId="0" fontId="6" fillId="0" borderId="9" xfId="0" applyFont="1" applyBorder="1" applyAlignment="1">
      <alignment horizontal="center" vertical="top" textRotation="255" readingOrder="2"/>
    </xf>
    <xf numFmtId="0" fontId="6" fillId="0" borderId="10" xfId="0" applyFont="1" applyBorder="1" applyAlignment="1">
      <alignment horizontal="center" vertical="top" textRotation="255" readingOrder="2"/>
    </xf>
    <xf numFmtId="0" fontId="6" fillId="0" borderId="4" xfId="0" applyFont="1" applyBorder="1" applyAlignment="1">
      <alignment horizontal="center" vertical="top" textRotation="255" readingOrder="2"/>
    </xf>
    <xf numFmtId="0" fontId="3" fillId="0" borderId="0" xfId="0" applyFont="1" applyAlignment="1">
      <alignment vertical="top" textRotation="255" readingOrder="2"/>
    </xf>
    <xf numFmtId="0" fontId="4" fillId="0" borderId="0" xfId="0" applyFont="1" applyAlignment="1">
      <alignment vertical="top" textRotation="255" readingOrder="2"/>
    </xf>
  </cellXfs>
  <cellStyles count="1">
    <cellStyle name="標準" xfId="0" builtinId="0"/>
  </cellStyles>
  <dxfs count="4">
    <dxf>
      <numFmt numFmtId="0" formatCode="General"/>
    </dxf>
    <dxf>
      <numFmt numFmtId="0" formatCode="General"/>
    </dxf>
    <dxf>
      <numFmt numFmtId="176" formatCode=";;;@"/>
    </dxf>
    <dxf>
      <numFmt numFmtId="176" formatCode=";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77576</xdr:colOff>
      <xdr:row>2</xdr:row>
      <xdr:rowOff>40340</xdr:rowOff>
    </xdr:from>
    <xdr:to>
      <xdr:col>12</xdr:col>
      <xdr:colOff>572876</xdr:colOff>
      <xdr:row>2</xdr:row>
      <xdr:rowOff>652340</xdr:rowOff>
    </xdr:to>
    <xdr:sp macro="" textlink="">
      <xdr:nvSpPr>
        <xdr:cNvPr id="5" name="円/楕円 4"/>
        <xdr:cNvSpPr/>
      </xdr:nvSpPr>
      <xdr:spPr>
        <a:xfrm>
          <a:off x="6987531" y="689772"/>
          <a:ext cx="495300" cy="6120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78695</xdr:colOff>
      <xdr:row>2</xdr:row>
      <xdr:rowOff>686313</xdr:rowOff>
    </xdr:from>
    <xdr:to>
      <xdr:col>12</xdr:col>
      <xdr:colOff>573995</xdr:colOff>
      <xdr:row>2</xdr:row>
      <xdr:rowOff>1658313</xdr:rowOff>
    </xdr:to>
    <xdr:sp macro="" textlink="">
      <xdr:nvSpPr>
        <xdr:cNvPr id="6" name="円/楕円 5"/>
        <xdr:cNvSpPr/>
      </xdr:nvSpPr>
      <xdr:spPr>
        <a:xfrm>
          <a:off x="6988650" y="1335745"/>
          <a:ext cx="495300" cy="9720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74211</xdr:colOff>
      <xdr:row>2</xdr:row>
      <xdr:rowOff>1688322</xdr:rowOff>
    </xdr:from>
    <xdr:to>
      <xdr:col>12</xdr:col>
      <xdr:colOff>569511</xdr:colOff>
      <xdr:row>2</xdr:row>
      <xdr:rowOff>2696322</xdr:rowOff>
    </xdr:to>
    <xdr:sp macro="" textlink="">
      <xdr:nvSpPr>
        <xdr:cNvPr id="7" name="円/楕円 6"/>
        <xdr:cNvSpPr/>
      </xdr:nvSpPr>
      <xdr:spPr>
        <a:xfrm>
          <a:off x="6984166" y="2337754"/>
          <a:ext cx="495300" cy="10080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9" name="問題表" displayName="問題表" ref="A4:D14" totalsRowShown="0">
  <autoFilter ref="A4:D14"/>
  <tableColumns count="4">
    <tableColumn id="1" name="問題番号"/>
    <tableColumn id="2" name="分類番号（手動）"/>
    <tableColumn id="3" name="分類番号（自動）">
      <calculatedColumnFormula>RANDBETWEEN(MIN(分類名[分類名]),MAX(分類名[分類名]))</calculatedColumnFormula>
    </tableColumn>
    <tableColumn id="4" name="問題文">
      <calculatedColumnFormula>計算表[[#This Row],[問題文]]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8" name="単語表" displayName="単語表" ref="A1:E35" totalsRowShown="0">
  <autoFilter ref="A1:E35"/>
  <tableColumns count="5">
    <tableColumn id="1" name="分類名" dataDxfId="3"/>
    <tableColumn id="2" name="分類番号" dataDxfId="2">
      <calculatedColumnFormula>VLOOKUP(単語表[[#This Row],[分類名]],分類名[],2,FALSE)</calculatedColumnFormula>
    </tableColumn>
    <tableColumn id="3" name="単語"/>
    <tableColumn id="4" name="優先度">
      <calculatedColumnFormula>RAND()</calculatedColumnFormula>
    </tableColumn>
    <tableColumn id="5" name="優先順位">
      <calculatedColumnFormula>COUNTIFS(単語表[優先度],"&lt;"&amp;単語表[[#This Row],[優先度]],単語表[分類名],単語表[[#This Row],[分類名]])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7" name="分類名" displayName="分類名" ref="G1:H11" totalsRowShown="0">
  <autoFilter ref="G1:H11"/>
  <tableColumns count="2">
    <tableColumn id="1" name="分類名"/>
    <tableColumn id="2" name="分類番号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3" name="計算表" displayName="計算表" ref="A4:F14" totalsRowShown="0">
  <autoFilter ref="A4:F14"/>
  <tableColumns count="6">
    <tableColumn id="1" name="問題番号"/>
    <tableColumn id="2" name="分類番号">
      <calculatedColumnFormula>IF(問題作成[問題作成],問題表[[#This Row],[分類番号（自動）]],問題表[[#This Row],[分類番号（手動）]])</calculatedColumnFormula>
    </tableColumn>
    <tableColumn id="4" name="単語1">
      <calculatedColumnFormula>INDEX(#REF!,SUMPRODUCT((#REF!=0)*(#REF!=$B5),ROW(#REF!)))</calculatedColumnFormula>
    </tableColumn>
    <tableColumn id="5" name="単語2">
      <calculatedColumnFormula>INDEX(#REF!,SUMPRODUCT((#REF!=1)*(#REF!=$B5),ROW(#REF!)))</calculatedColumnFormula>
    </tableColumn>
    <tableColumn id="6" name="単語3">
      <calculatedColumnFormula>INDEX(#REF!,SUMPRODUCT((#REF!=2)*(#REF!=$B5),ROW(#REF!)))</calculatedColumnFormula>
    </tableColumn>
    <tableColumn id="7" name="問題文">
      <calculatedColumnFormula>CONCATENATE($C5,$D5,$E5)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問題作成" displayName="問題作成" ref="A1:A2" totalsRowShown="0" dataDxfId="1">
  <tableColumns count="1">
    <tableColumn id="1" name="問題作成" dataDxfId="0">
      <calculatedColumnFormula>IF(設定!B1="自動",1,0)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9" sqref="A19"/>
    </sheetView>
  </sheetViews>
  <sheetFormatPr defaultRowHeight="18.75" x14ac:dyDescent="0.4"/>
  <cols>
    <col min="1" max="3" width="10.625" customWidth="1"/>
    <col min="4" max="4" width="33.875" bestFit="1" customWidth="1"/>
  </cols>
  <sheetData>
    <row r="1" spans="1:4" x14ac:dyDescent="0.4">
      <c r="A1" s="6" t="s">
        <v>7</v>
      </c>
      <c r="B1" t="s">
        <v>42</v>
      </c>
    </row>
    <row r="2" spans="1:4" x14ac:dyDescent="0.4">
      <c r="A2" s="2"/>
    </row>
    <row r="4" spans="1:4" x14ac:dyDescent="0.4">
      <c r="A4" t="s">
        <v>8</v>
      </c>
      <c r="B4" t="s">
        <v>44</v>
      </c>
      <c r="C4" t="s">
        <v>43</v>
      </c>
      <c r="D4" t="s">
        <v>9</v>
      </c>
    </row>
    <row r="5" spans="1:4" x14ac:dyDescent="0.4">
      <c r="A5">
        <v>1</v>
      </c>
      <c r="B5">
        <v>1</v>
      </c>
      <c r="C5">
        <f ca="1">RANDBETWEEN(MIN(分類名[分類番号]),MAX(分類名[分類番号]))</f>
        <v>5</v>
      </c>
      <c r="D5" t="str">
        <f ca="1">計算表[[#This Row],[問題文]]</f>
        <v>おはようこんばんはこんにちは</v>
      </c>
    </row>
    <row r="6" spans="1:4" x14ac:dyDescent="0.4">
      <c r="A6">
        <v>2</v>
      </c>
      <c r="B6">
        <v>2</v>
      </c>
      <c r="C6" s="2">
        <f ca="1">RANDBETWEEN(MIN(分類名[分類番号]),MAX(分類名[分類番号]))</f>
        <v>2</v>
      </c>
      <c r="D6" s="2" t="str">
        <f ca="1">計算表[[#This Row],[問題文]]</f>
        <v>ひつじサバさる</v>
      </c>
    </row>
    <row r="7" spans="1:4" x14ac:dyDescent="0.4">
      <c r="A7">
        <v>3</v>
      </c>
      <c r="B7">
        <v>3</v>
      </c>
      <c r="C7" s="2">
        <f ca="1">RANDBETWEEN(MIN(分類名[分類番号]),MAX(分類名[分類番号]))</f>
        <v>6</v>
      </c>
      <c r="D7" s="2" t="str">
        <f ca="1">計算表[[#This Row],[問題文]]</f>
        <v>えんぴつこくごねんど</v>
      </c>
    </row>
    <row r="8" spans="1:4" x14ac:dyDescent="0.4">
      <c r="A8">
        <v>4</v>
      </c>
      <c r="B8">
        <v>4</v>
      </c>
      <c r="C8" s="2">
        <f ca="1">RANDBETWEEN(MIN(分類名[分類番号]),MAX(分類名[分類番号]))</f>
        <v>3</v>
      </c>
      <c r="D8" s="2" t="str">
        <f ca="1">計算表[[#This Row],[問題文]]</f>
        <v>どくしょうんどうかいしおり</v>
      </c>
    </row>
    <row r="9" spans="1:4" x14ac:dyDescent="0.4">
      <c r="A9">
        <v>5</v>
      </c>
      <c r="B9" s="2">
        <v>5</v>
      </c>
      <c r="C9" s="2">
        <f ca="1">RANDBETWEEN(MIN(分類名[分類番号]),MAX(分類名[分類番号]))</f>
        <v>6</v>
      </c>
      <c r="D9" s="2" t="str">
        <f ca="1">計算表[[#This Row],[問題文]]</f>
        <v>すいかかいものゆきだるま</v>
      </c>
    </row>
    <row r="10" spans="1:4" x14ac:dyDescent="0.4">
      <c r="A10" s="2">
        <v>6</v>
      </c>
      <c r="B10" s="2">
        <v>6</v>
      </c>
      <c r="C10" s="2">
        <f ca="1">RANDBETWEEN(MIN(分類名[分類番号]),MAX(分類名[分類番号]))</f>
        <v>9</v>
      </c>
      <c r="D10" s="2" t="str">
        <f ca="1">計算表[[#This Row],[問題文]]</f>
        <v>たいようばらえんそく</v>
      </c>
    </row>
    <row r="11" spans="1:4" x14ac:dyDescent="0.4">
      <c r="A11" s="2">
        <v>7</v>
      </c>
      <c r="B11" s="2">
        <v>7</v>
      </c>
      <c r="C11" s="2">
        <f ca="1">RANDBETWEEN(MIN(分類名[分類番号]),MAX(分類名[分類番号]))</f>
        <v>9</v>
      </c>
      <c r="D11" s="2" t="str">
        <f ca="1">計算表[[#This Row],[問題文]]</f>
        <v>じんじゃくだものかべ</v>
      </c>
    </row>
    <row r="12" spans="1:4" x14ac:dyDescent="0.4">
      <c r="A12" s="2">
        <v>8</v>
      </c>
      <c r="B12" s="2">
        <v>8</v>
      </c>
      <c r="C12" s="2">
        <f ca="1">RANDBETWEEN(MIN(分類名[分類番号]),MAX(分類名[分類番号]))</f>
        <v>7</v>
      </c>
      <c r="D12" s="2" t="str">
        <f ca="1">計算表[[#This Row],[問題文]]</f>
        <v>きせつどうぶつえんえいご</v>
      </c>
    </row>
    <row r="13" spans="1:4" x14ac:dyDescent="0.4">
      <c r="A13" s="2">
        <v>9</v>
      </c>
      <c r="B13" s="2">
        <v>9</v>
      </c>
      <c r="C13" s="2">
        <f ca="1">RANDBETWEEN(MIN(分類名[分類番号]),MAX(分類名[分類番号]))</f>
        <v>4</v>
      </c>
      <c r="D13" s="2" t="str">
        <f ca="1">計算表[[#This Row],[問題文]]</f>
        <v>かばんジェットコースターメロン</v>
      </c>
    </row>
    <row r="14" spans="1:4" x14ac:dyDescent="0.4">
      <c r="A14" s="2">
        <v>10</v>
      </c>
      <c r="B14" s="2">
        <v>10</v>
      </c>
      <c r="C14" s="2">
        <f ca="1">RANDBETWEEN(MIN(分類名[分類番号]),MAX(分類名[分類番号]))</f>
        <v>2</v>
      </c>
      <c r="D14" s="2" t="str">
        <f ca="1">計算表[[#This Row],[問題文]]</f>
        <v>ぬりえふんすいつうがくろ</v>
      </c>
    </row>
    <row r="15" spans="1:4" s="2" customFormat="1" x14ac:dyDescent="0.4"/>
    <row r="17" spans="1:4" s="2" customFormat="1" x14ac:dyDescent="0.4">
      <c r="A17" s="6" t="s">
        <v>60</v>
      </c>
      <c r="B17" s="6"/>
      <c r="C17" s="6"/>
      <c r="D17" s="6"/>
    </row>
    <row r="18" spans="1:4" x14ac:dyDescent="0.4">
      <c r="A18" s="2" t="s">
        <v>73</v>
      </c>
      <c r="B18" s="2" t="s">
        <v>71</v>
      </c>
      <c r="C18" s="2" t="s">
        <v>72</v>
      </c>
      <c r="D18" s="2" t="str">
        <f>CONCATENATE(A18,B18,C18)</f>
        <v>こまとけいことり</v>
      </c>
    </row>
  </sheetData>
  <phoneticPr fontId="1"/>
  <dataValidations count="1">
    <dataValidation type="list" allowBlank="1" showInputMessage="1" showErrorMessage="1" sqref="B1">
      <formula1>"手動,自動"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2" sqref="A2"/>
    </sheetView>
  </sheetViews>
  <sheetFormatPr defaultRowHeight="18.75" x14ac:dyDescent="0.4"/>
  <cols>
    <col min="1" max="1" width="10.25" customWidth="1"/>
    <col min="3" max="3" width="10.375" bestFit="1" customWidth="1"/>
    <col min="4" max="5" width="10.375" style="4" customWidth="1"/>
    <col min="7" max="7" width="10.25" customWidth="1"/>
    <col min="15" max="15" width="9.375" bestFit="1" customWidth="1"/>
  </cols>
  <sheetData>
    <row r="1" spans="1:8" x14ac:dyDescent="0.4">
      <c r="A1" t="s">
        <v>1</v>
      </c>
      <c r="B1" t="s">
        <v>0</v>
      </c>
      <c r="C1" t="s">
        <v>2</v>
      </c>
      <c r="D1" s="4" t="s">
        <v>40</v>
      </c>
      <c r="E1" s="4" t="s">
        <v>41</v>
      </c>
      <c r="G1" t="s">
        <v>1</v>
      </c>
      <c r="H1" t="s">
        <v>0</v>
      </c>
    </row>
    <row r="2" spans="1:8" x14ac:dyDescent="0.4">
      <c r="A2" s="5" t="s">
        <v>75</v>
      </c>
      <c r="B2" s="3">
        <f>VLOOKUP(単語表[[#This Row],[分類名]],分類名[],2,FALSE)</f>
        <v>1</v>
      </c>
      <c r="C2" t="s">
        <v>3</v>
      </c>
      <c r="D2" s="4">
        <f ca="1">RAND()</f>
        <v>3.4231744952082921E-2</v>
      </c>
      <c r="E2" s="4">
        <f ca="1">COUNTIFS(単語表[優先度],"&lt;"&amp;単語表[[#This Row],[優先度]],単語表[分類名],単語表[[#This Row],[分類名]])</f>
        <v>0</v>
      </c>
      <c r="G2" t="s">
        <v>77</v>
      </c>
      <c r="H2">
        <v>1</v>
      </c>
    </row>
    <row r="3" spans="1:8" x14ac:dyDescent="0.4">
      <c r="A3" s="5" t="s">
        <v>75</v>
      </c>
      <c r="B3" s="3">
        <f>VLOOKUP(単語表[[#This Row],[分類名]],分類名[],2,FALSE)</f>
        <v>1</v>
      </c>
      <c r="C3" t="s">
        <v>4</v>
      </c>
      <c r="D3" s="4">
        <f t="shared" ref="D3:D35" ca="1" si="0">RAND()</f>
        <v>0.79207742634837464</v>
      </c>
      <c r="E3" s="4">
        <f ca="1">COUNTIFS(単語表[優先度],"&lt;"&amp;単語表[[#This Row],[優先度]],単語表[分類名],単語表[[#This Row],[分類名]])</f>
        <v>2</v>
      </c>
      <c r="G3" t="s">
        <v>78</v>
      </c>
      <c r="H3">
        <v>2</v>
      </c>
    </row>
    <row r="4" spans="1:8" x14ac:dyDescent="0.4">
      <c r="A4" s="5" t="s">
        <v>75</v>
      </c>
      <c r="B4" s="3">
        <f>VLOOKUP(単語表[[#This Row],[分類名]],分類名[],2,FALSE)</f>
        <v>1</v>
      </c>
      <c r="C4" t="s">
        <v>5</v>
      </c>
      <c r="D4" s="4">
        <f t="shared" ca="1" si="0"/>
        <v>0.26147902944842993</v>
      </c>
      <c r="E4" s="4">
        <f ca="1">COUNTIFS(単語表[優先度],"&lt;"&amp;単語表[[#This Row],[優先度]],単語表[分類名],単語表[[#This Row],[分類名]])</f>
        <v>1</v>
      </c>
      <c r="G4" t="s">
        <v>79</v>
      </c>
      <c r="H4">
        <v>3</v>
      </c>
    </row>
    <row r="5" spans="1:8" x14ac:dyDescent="0.4">
      <c r="A5" s="5" t="s">
        <v>76</v>
      </c>
      <c r="B5" s="3">
        <f>VLOOKUP(単語表[[#This Row],[分類名]],分類名[],2,FALSE)</f>
        <v>2</v>
      </c>
      <c r="C5" t="s">
        <v>6</v>
      </c>
      <c r="D5" s="4">
        <f t="shared" ca="1" si="0"/>
        <v>0.71273035644814176</v>
      </c>
      <c r="E5" s="4">
        <f ca="1">COUNTIFS(単語表[優先度],"&lt;"&amp;単語表[[#This Row],[優先度]],単語表[分類名],単語表[[#This Row],[分類名]])</f>
        <v>2</v>
      </c>
      <c r="G5" t="s">
        <v>80</v>
      </c>
      <c r="H5">
        <v>4</v>
      </c>
    </row>
    <row r="6" spans="1:8" x14ac:dyDescent="0.4">
      <c r="A6" s="5" t="s">
        <v>76</v>
      </c>
      <c r="B6" s="3">
        <f>VLOOKUP(単語表[[#This Row],[分類名]],分類名[],2,FALSE)</f>
        <v>2</v>
      </c>
      <c r="C6" t="s">
        <v>37</v>
      </c>
      <c r="D6" s="4">
        <f t="shared" ca="1" si="0"/>
        <v>0.77038508369609637</v>
      </c>
      <c r="E6" s="4">
        <f ca="1">COUNTIFS(単語表[優先度],"&lt;"&amp;単語表[[#This Row],[優先度]],単語表[分類名],単語表[[#This Row],[分類名]])</f>
        <v>3</v>
      </c>
      <c r="G6" s="4" t="s">
        <v>81</v>
      </c>
      <c r="H6">
        <v>5</v>
      </c>
    </row>
    <row r="7" spans="1:8" x14ac:dyDescent="0.4">
      <c r="A7" s="5" t="s">
        <v>76</v>
      </c>
      <c r="B7" s="3">
        <f>VLOOKUP(単語表[[#This Row],[分類名]],分類名[],2,FALSE)</f>
        <v>2</v>
      </c>
      <c r="C7" t="s">
        <v>38</v>
      </c>
      <c r="D7" s="4">
        <f t="shared" ca="1" si="0"/>
        <v>8.6493637755062469E-2</v>
      </c>
      <c r="E7" s="4">
        <f ca="1">COUNTIFS(単語表[優先度],"&lt;"&amp;単語表[[#This Row],[優先度]],単語表[分類名],単語表[[#This Row],[分類名]])</f>
        <v>0</v>
      </c>
      <c r="G7" s="4" t="s">
        <v>82</v>
      </c>
      <c r="H7">
        <v>6</v>
      </c>
    </row>
    <row r="8" spans="1:8" x14ac:dyDescent="0.4">
      <c r="A8" s="5" t="s">
        <v>79</v>
      </c>
      <c r="B8" s="3">
        <f>VLOOKUP(単語表[[#This Row],[分類名]],分類名[],2,FALSE)</f>
        <v>3</v>
      </c>
      <c r="C8" t="s">
        <v>12</v>
      </c>
      <c r="D8" s="4">
        <f t="shared" ca="1" si="0"/>
        <v>0.52514372305100354</v>
      </c>
      <c r="E8" s="4">
        <f ca="1">COUNTIFS(単語表[優先度],"&lt;"&amp;単語表[[#This Row],[優先度]],単語表[分類名],単語表[[#This Row],[分類名]])</f>
        <v>0</v>
      </c>
      <c r="G8" s="4" t="s">
        <v>83</v>
      </c>
      <c r="H8">
        <v>7</v>
      </c>
    </row>
    <row r="9" spans="1:8" x14ac:dyDescent="0.4">
      <c r="A9" s="5" t="s">
        <v>79</v>
      </c>
      <c r="B9" s="3">
        <f>VLOOKUP(単語表[[#This Row],[分類名]],分類名[],2,FALSE)</f>
        <v>3</v>
      </c>
      <c r="C9" t="s">
        <v>13</v>
      </c>
      <c r="D9" s="4">
        <f t="shared" ca="1" si="0"/>
        <v>0.72115426266758653</v>
      </c>
      <c r="E9" s="4">
        <f ca="1">COUNTIFS(単語表[優先度],"&lt;"&amp;単語表[[#This Row],[優先度]],単語表[分類名],単語表[[#This Row],[分類名]])</f>
        <v>2</v>
      </c>
      <c r="G9" s="4" t="s">
        <v>84</v>
      </c>
      <c r="H9">
        <v>8</v>
      </c>
    </row>
    <row r="10" spans="1:8" x14ac:dyDescent="0.4">
      <c r="A10" s="5" t="s">
        <v>79</v>
      </c>
      <c r="B10" s="3">
        <f>VLOOKUP(単語表[[#This Row],[分類名]],分類名[],2,FALSE)</f>
        <v>3</v>
      </c>
      <c r="C10" t="s">
        <v>14</v>
      </c>
      <c r="D10" s="4">
        <f t="shared" ca="1" si="0"/>
        <v>0.61491411891285486</v>
      </c>
      <c r="E10" s="4">
        <f ca="1">COUNTIFS(単語表[優先度],"&lt;"&amp;単語表[[#This Row],[優先度]],単語表[分類名],単語表[[#This Row],[分類名]])</f>
        <v>1</v>
      </c>
      <c r="G10" s="4" t="s">
        <v>85</v>
      </c>
      <c r="H10">
        <v>9</v>
      </c>
    </row>
    <row r="11" spans="1:8" x14ac:dyDescent="0.4">
      <c r="A11" s="5" t="s">
        <v>80</v>
      </c>
      <c r="B11" s="3">
        <f>VLOOKUP(単語表[[#This Row],[分類名]],分類名[],2,FALSE)</f>
        <v>4</v>
      </c>
      <c r="C11" t="s">
        <v>10</v>
      </c>
      <c r="D11" s="4">
        <f t="shared" ca="1" si="0"/>
        <v>0.90808835254025799</v>
      </c>
      <c r="E11" s="4">
        <f ca="1">COUNTIFS(単語表[優先度],"&lt;"&amp;単語表[[#This Row],[優先度]],単語表[分類名],単語表[[#This Row],[分類名]])</f>
        <v>2</v>
      </c>
      <c r="G11" s="4" t="s">
        <v>86</v>
      </c>
      <c r="H11">
        <v>10</v>
      </c>
    </row>
    <row r="12" spans="1:8" x14ac:dyDescent="0.4">
      <c r="A12" s="5" t="s">
        <v>80</v>
      </c>
      <c r="B12" s="3">
        <f>VLOOKUP(単語表[[#This Row],[分類名]],分類名[],2,FALSE)</f>
        <v>4</v>
      </c>
      <c r="C12" t="s">
        <v>11</v>
      </c>
      <c r="D12" s="4">
        <f t="shared" ca="1" si="0"/>
        <v>4.5121066731423909E-4</v>
      </c>
      <c r="E12" s="4">
        <f ca="1">COUNTIFS(単語表[優先度],"&lt;"&amp;単語表[[#This Row],[優先度]],単語表[分類名],単語表[[#This Row],[分類名]])</f>
        <v>0</v>
      </c>
    </row>
    <row r="13" spans="1:8" x14ac:dyDescent="0.4">
      <c r="A13" s="5" t="s">
        <v>80</v>
      </c>
      <c r="B13" s="3">
        <f>VLOOKUP(単語表[[#This Row],[分類名]],分類名[],2,FALSE)</f>
        <v>4</v>
      </c>
      <c r="C13" t="s">
        <v>15</v>
      </c>
      <c r="D13" s="4">
        <f t="shared" ca="1" si="0"/>
        <v>0.49853675904610151</v>
      </c>
      <c r="E13" s="4">
        <f ca="1">COUNTIFS(単語表[優先度],"&lt;"&amp;単語表[[#This Row],[優先度]],単語表[分類名],単語表[[#This Row],[分類名]])</f>
        <v>1</v>
      </c>
    </row>
    <row r="14" spans="1:8" x14ac:dyDescent="0.4">
      <c r="A14" s="5" t="s">
        <v>81</v>
      </c>
      <c r="B14" s="3">
        <f>VLOOKUP(単語表[[#This Row],[分類名]],分類名[],2,FALSE)</f>
        <v>5</v>
      </c>
      <c r="C14" t="s">
        <v>16</v>
      </c>
      <c r="D14" s="4">
        <f t="shared" ca="1" si="0"/>
        <v>0.69342204696778631</v>
      </c>
      <c r="E14" s="4">
        <f ca="1">COUNTIFS(単語表[優先度],"&lt;"&amp;単語表[[#This Row],[優先度]],単語表[分類名],単語表[[#This Row],[分類名]])</f>
        <v>1</v>
      </c>
    </row>
    <row r="15" spans="1:8" x14ac:dyDescent="0.4">
      <c r="A15" s="5" t="s">
        <v>81</v>
      </c>
      <c r="B15" s="3">
        <f>VLOOKUP(単語表[[#This Row],[分類名]],分類名[],2,FALSE)</f>
        <v>5</v>
      </c>
      <c r="C15" t="s">
        <v>17</v>
      </c>
      <c r="D15" s="4">
        <f t="shared" ca="1" si="0"/>
        <v>0.73178362584160594</v>
      </c>
      <c r="E15" s="4">
        <f ca="1">COUNTIFS(単語表[優先度],"&lt;"&amp;単語表[[#This Row],[優先度]],単語表[分類名],単語表[[#This Row],[分類名]])</f>
        <v>2</v>
      </c>
    </row>
    <row r="16" spans="1:8" x14ac:dyDescent="0.4">
      <c r="A16" s="5" t="s">
        <v>81</v>
      </c>
      <c r="B16" s="3">
        <f>VLOOKUP(単語表[[#This Row],[分類名]],分類名[],2,FALSE)</f>
        <v>5</v>
      </c>
      <c r="C16" t="s">
        <v>18</v>
      </c>
      <c r="D16" s="4">
        <f t="shared" ca="1" si="0"/>
        <v>0.32368544211013484</v>
      </c>
      <c r="E16" s="4">
        <f ca="1">COUNTIFS(単語表[優先度],"&lt;"&amp;単語表[[#This Row],[優先度]],単語表[分類名],単語表[[#This Row],[分類名]])</f>
        <v>0</v>
      </c>
    </row>
    <row r="17" spans="1:5" x14ac:dyDescent="0.4">
      <c r="A17" s="5" t="s">
        <v>82</v>
      </c>
      <c r="B17" s="3">
        <f>VLOOKUP(単語表[[#This Row],[分類名]],分類名[],2,FALSE)</f>
        <v>6</v>
      </c>
      <c r="C17" t="s">
        <v>19</v>
      </c>
      <c r="D17" s="4">
        <f t="shared" ca="1" si="0"/>
        <v>0.75001293516693956</v>
      </c>
      <c r="E17" s="4">
        <f ca="1">COUNTIFS(単語表[優先度],"&lt;"&amp;単語表[[#This Row],[優先度]],単語表[分類名],単語表[[#This Row],[分類名]])</f>
        <v>2</v>
      </c>
    </row>
    <row r="18" spans="1:5" x14ac:dyDescent="0.4">
      <c r="A18" s="5" t="s">
        <v>82</v>
      </c>
      <c r="B18" s="3">
        <f>VLOOKUP(単語表[[#This Row],[分類名]],分類名[],2,FALSE)</f>
        <v>6</v>
      </c>
      <c r="C18" t="s">
        <v>20</v>
      </c>
      <c r="D18" s="4">
        <f t="shared" ca="1" si="0"/>
        <v>0.52245279861394656</v>
      </c>
      <c r="E18" s="4">
        <f ca="1">COUNTIFS(単語表[優先度],"&lt;"&amp;単語表[[#This Row],[優先度]],単語表[分類名],単語表[[#This Row],[分類名]])</f>
        <v>1</v>
      </c>
    </row>
    <row r="19" spans="1:5" x14ac:dyDescent="0.4">
      <c r="A19" s="5" t="s">
        <v>82</v>
      </c>
      <c r="B19" s="3">
        <f>VLOOKUP(単語表[[#This Row],[分類名]],分類名[],2,FALSE)</f>
        <v>6</v>
      </c>
      <c r="C19" t="s">
        <v>21</v>
      </c>
      <c r="D19" s="4">
        <f t="shared" ca="1" si="0"/>
        <v>0.43406778209147967</v>
      </c>
      <c r="E19" s="4">
        <f ca="1">COUNTIFS(単語表[優先度],"&lt;"&amp;単語表[[#This Row],[優先度]],単語表[分類名],単語表[[#This Row],[分類名]])</f>
        <v>0</v>
      </c>
    </row>
    <row r="20" spans="1:5" x14ac:dyDescent="0.4">
      <c r="A20" s="5" t="s">
        <v>83</v>
      </c>
      <c r="B20" s="3">
        <f>VLOOKUP(単語表[[#This Row],[分類名]],分類名[],2,FALSE)</f>
        <v>7</v>
      </c>
      <c r="C20" t="s">
        <v>22</v>
      </c>
      <c r="D20" s="4">
        <f t="shared" ca="1" si="0"/>
        <v>0.96847143448631423</v>
      </c>
      <c r="E20" s="4">
        <f ca="1">COUNTIFS(単語表[優先度],"&lt;"&amp;単語表[[#This Row],[優先度]],単語表[分類名],単語表[[#This Row],[分類名]])</f>
        <v>2</v>
      </c>
    </row>
    <row r="21" spans="1:5" x14ac:dyDescent="0.4">
      <c r="A21" s="5" t="s">
        <v>83</v>
      </c>
      <c r="B21" s="3">
        <f>VLOOKUP(単語表[[#This Row],[分類名]],分類名[],2,FALSE)</f>
        <v>7</v>
      </c>
      <c r="C21" t="s">
        <v>23</v>
      </c>
      <c r="D21" s="4">
        <f t="shared" ca="1" si="0"/>
        <v>0.38835525534573923</v>
      </c>
      <c r="E21" s="4">
        <f ca="1">COUNTIFS(単語表[優先度],"&lt;"&amp;単語表[[#This Row],[優先度]],単語表[分類名],単語表[[#This Row],[分類名]])</f>
        <v>0</v>
      </c>
    </row>
    <row r="22" spans="1:5" x14ac:dyDescent="0.4">
      <c r="A22" s="5" t="s">
        <v>83</v>
      </c>
      <c r="B22" s="3">
        <f>VLOOKUP(単語表[[#This Row],[分類名]],分類名[],2,FALSE)</f>
        <v>7</v>
      </c>
      <c r="C22" t="s">
        <v>24</v>
      </c>
      <c r="D22" s="4">
        <f t="shared" ca="1" si="0"/>
        <v>0.4715502253652254</v>
      </c>
      <c r="E22" s="4">
        <f ca="1">COUNTIFS(単語表[優先度],"&lt;"&amp;単語表[[#This Row],[優先度]],単語表[分類名],単語表[[#This Row],[分類名]])</f>
        <v>1</v>
      </c>
    </row>
    <row r="23" spans="1:5" x14ac:dyDescent="0.4">
      <c r="A23" s="5" t="s">
        <v>84</v>
      </c>
      <c r="B23" s="3">
        <f>VLOOKUP(単語表[[#This Row],[分類名]],分類名[],2,FALSE)</f>
        <v>8</v>
      </c>
      <c r="C23" t="s">
        <v>25</v>
      </c>
      <c r="D23" s="4">
        <f t="shared" ca="1" si="0"/>
        <v>0.70106367641751566</v>
      </c>
      <c r="E23" s="4">
        <f ca="1">COUNTIFS(単語表[優先度],"&lt;"&amp;単語表[[#This Row],[優先度]],単語表[分類名],単語表[[#This Row],[分類名]])</f>
        <v>2</v>
      </c>
    </row>
    <row r="24" spans="1:5" x14ac:dyDescent="0.4">
      <c r="A24" s="5" t="s">
        <v>84</v>
      </c>
      <c r="B24" s="3">
        <f>VLOOKUP(単語表[[#This Row],[分類名]],分類名[],2,FALSE)</f>
        <v>8</v>
      </c>
      <c r="C24" t="s">
        <v>27</v>
      </c>
      <c r="D24" s="4">
        <f t="shared" ca="1" si="0"/>
        <v>0.12136701384846638</v>
      </c>
      <c r="E24" s="4">
        <f ca="1">COUNTIFS(単語表[優先度],"&lt;"&amp;単語表[[#This Row],[優先度]],単語表[分類名],単語表[[#This Row],[分類名]])</f>
        <v>1</v>
      </c>
    </row>
    <row r="25" spans="1:5" x14ac:dyDescent="0.4">
      <c r="A25" s="5" t="s">
        <v>84</v>
      </c>
      <c r="B25" s="3">
        <f>VLOOKUP(単語表[[#This Row],[分類名]],分類名[],2,FALSE)</f>
        <v>8</v>
      </c>
      <c r="C25" t="s">
        <v>26</v>
      </c>
      <c r="D25" s="4">
        <f t="shared" ca="1" si="0"/>
        <v>5.1722812833174814E-3</v>
      </c>
      <c r="E25" s="4">
        <f ca="1">COUNTIFS(単語表[優先度],"&lt;"&amp;単語表[[#This Row],[優先度]],単語表[分類名],単語表[[#This Row],[分類名]])</f>
        <v>0</v>
      </c>
    </row>
    <row r="26" spans="1:5" x14ac:dyDescent="0.4">
      <c r="A26" s="5" t="s">
        <v>85</v>
      </c>
      <c r="B26" s="3">
        <f>VLOOKUP(単語表[[#This Row],[分類名]],分類名[],2,FALSE)</f>
        <v>9</v>
      </c>
      <c r="C26" t="s">
        <v>28</v>
      </c>
      <c r="D26" s="4">
        <f t="shared" ca="1" si="0"/>
        <v>0.84781907311504179</v>
      </c>
      <c r="E26" s="4">
        <f ca="1">COUNTIFS(単語表[優先度],"&lt;"&amp;単語表[[#This Row],[優先度]],単語表[分類名],単語表[[#This Row],[分類名]])</f>
        <v>2</v>
      </c>
    </row>
    <row r="27" spans="1:5" x14ac:dyDescent="0.4">
      <c r="A27" s="5" t="s">
        <v>85</v>
      </c>
      <c r="B27" s="3">
        <f>VLOOKUP(単語表[[#This Row],[分類名]],分類名[],2,FALSE)</f>
        <v>9</v>
      </c>
      <c r="C27" t="s">
        <v>29</v>
      </c>
      <c r="D27" s="4">
        <f t="shared" ca="1" si="0"/>
        <v>0.83557120431885146</v>
      </c>
      <c r="E27" s="4">
        <f ca="1">COUNTIFS(単語表[優先度],"&lt;"&amp;単語表[[#This Row],[優先度]],単語表[分類名],単語表[[#This Row],[分類名]])</f>
        <v>1</v>
      </c>
    </row>
    <row r="28" spans="1:5" x14ac:dyDescent="0.4">
      <c r="A28" s="5" t="s">
        <v>76</v>
      </c>
      <c r="B28" s="3">
        <f>VLOOKUP(単語表[[#This Row],[分類名]],分類名[],2,FALSE)</f>
        <v>2</v>
      </c>
      <c r="C28" t="s">
        <v>30</v>
      </c>
      <c r="D28" s="4">
        <f t="shared" ca="1" si="0"/>
        <v>0.10319333015464849</v>
      </c>
      <c r="E28" s="4">
        <f ca="1">COUNTIFS(単語表[優先度],"&lt;"&amp;単語表[[#This Row],[優先度]],単語表[分類名],単語表[[#This Row],[分類名]])</f>
        <v>1</v>
      </c>
    </row>
    <row r="29" spans="1:5" x14ac:dyDescent="0.4">
      <c r="A29" s="5" t="s">
        <v>85</v>
      </c>
      <c r="B29" s="3">
        <f>VLOOKUP(単語表[[#This Row],[分類名]],分類名[],2,FALSE)</f>
        <v>9</v>
      </c>
      <c r="C29" t="s">
        <v>31</v>
      </c>
      <c r="D29" s="4">
        <f t="shared" ca="1" si="0"/>
        <v>0.42719074419629699</v>
      </c>
      <c r="E29" s="4">
        <f ca="1">COUNTIFS(単語表[優先度],"&lt;"&amp;単語表[[#This Row],[優先度]],単語表[分類名],単語表[[#This Row],[分類名]])</f>
        <v>0</v>
      </c>
    </row>
    <row r="30" spans="1:5" x14ac:dyDescent="0.4">
      <c r="A30" s="5" t="s">
        <v>86</v>
      </c>
      <c r="B30" s="3">
        <f>VLOOKUP(単語表[[#This Row],[分類名]],分類名[],2,FALSE)</f>
        <v>10</v>
      </c>
      <c r="C30" t="s">
        <v>32</v>
      </c>
      <c r="D30" s="4">
        <f ca="1">RAND()</f>
        <v>0.24233782709730012</v>
      </c>
      <c r="E30" s="4">
        <f ca="1">COUNTIFS(単語表[優先度],"&lt;"&amp;単語表[[#This Row],[優先度]],単語表[分類名],単語表[[#This Row],[分類名]])</f>
        <v>1</v>
      </c>
    </row>
    <row r="31" spans="1:5" x14ac:dyDescent="0.4">
      <c r="A31" s="5" t="s">
        <v>86</v>
      </c>
      <c r="B31" s="3">
        <f>VLOOKUP(単語表[[#This Row],[分類名]],分類名[],2,FALSE)</f>
        <v>10</v>
      </c>
      <c r="C31" t="s">
        <v>33</v>
      </c>
      <c r="D31" s="4">
        <f t="shared" ca="1" si="0"/>
        <v>0.68006899831609791</v>
      </c>
      <c r="E31" s="4">
        <f ca="1">COUNTIFS(単語表[優先度],"&lt;"&amp;単語表[[#This Row],[優先度]],単語表[分類名],単語表[[#This Row],[分類名]])</f>
        <v>3</v>
      </c>
    </row>
    <row r="32" spans="1:5" x14ac:dyDescent="0.4">
      <c r="A32" s="5" t="s">
        <v>86</v>
      </c>
      <c r="B32" s="3">
        <f>VLOOKUP(単語表[[#This Row],[分類名]],分類名[],2,FALSE)</f>
        <v>10</v>
      </c>
      <c r="C32" t="s">
        <v>34</v>
      </c>
      <c r="D32" s="4">
        <f t="shared" ca="1" si="0"/>
        <v>0.54858430253993062</v>
      </c>
      <c r="E32" s="4">
        <f ca="1">COUNTIFS(単語表[優先度],"&lt;"&amp;単語表[[#This Row],[優先度]],単語表[分類名],単語表[[#This Row],[分類名]])</f>
        <v>2</v>
      </c>
    </row>
    <row r="33" spans="1:5" x14ac:dyDescent="0.4">
      <c r="A33" s="5" t="s">
        <v>86</v>
      </c>
      <c r="B33" s="3">
        <f>VLOOKUP(単語表[[#This Row],[分類名]],分類名[],2,FALSE)</f>
        <v>10</v>
      </c>
      <c r="C33" t="s">
        <v>35</v>
      </c>
      <c r="D33" s="4">
        <f t="shared" ca="1" si="0"/>
        <v>0.14830272828164781</v>
      </c>
      <c r="E33" s="4">
        <f ca="1">COUNTIFS(単語表[優先度],"&lt;"&amp;単語表[[#This Row],[優先度]],単語表[分類名],単語表[[#This Row],[分類名]])</f>
        <v>0</v>
      </c>
    </row>
    <row r="34" spans="1:5" x14ac:dyDescent="0.4">
      <c r="A34" s="5" t="s">
        <v>86</v>
      </c>
      <c r="B34" s="3">
        <f>VLOOKUP(単語表[[#This Row],[分類名]],分類名[],2,FALSE)</f>
        <v>10</v>
      </c>
      <c r="C34" t="s">
        <v>36</v>
      </c>
      <c r="D34" s="4">
        <f t="shared" ca="1" si="0"/>
        <v>0.77952390180690556</v>
      </c>
      <c r="E34" s="4">
        <f ca="1">COUNTIFS(単語表[優先度],"&lt;"&amp;単語表[[#This Row],[優先度]],単語表[分類名],単語表[[#This Row],[分類名]])</f>
        <v>4</v>
      </c>
    </row>
    <row r="35" spans="1:5" x14ac:dyDescent="0.4">
      <c r="A35" s="5" t="s">
        <v>86</v>
      </c>
      <c r="B35" s="3">
        <f>VLOOKUP(単語表[[#This Row],[分類名]],分類名[],2,FALSE)</f>
        <v>10</v>
      </c>
      <c r="C35" t="s">
        <v>39</v>
      </c>
      <c r="D35" s="4">
        <f t="shared" ca="1" si="0"/>
        <v>0.8346465075105397</v>
      </c>
      <c r="E35" s="4">
        <f ca="1">COUNTIFS(単語表[優先度],"&lt;"&amp;単語表[[#This Row],[優先度]],単語表[分類名],単語表[[#This Row],[分類名]])</f>
        <v>5</v>
      </c>
    </row>
  </sheetData>
  <phoneticPr fontId="1"/>
  <dataValidations count="1">
    <dataValidation type="list" allowBlank="1" showInputMessage="1" showErrorMessage="1" sqref="A2:A35">
      <formula1>$G$2:$G$11</formula1>
    </dataValidation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tabSelected="1" zoomScale="110" zoomScaleNormal="110" zoomScalePageLayoutView="90" workbookViewId="0">
      <selection activeCell="M3" sqref="M3"/>
    </sheetView>
  </sheetViews>
  <sheetFormatPr defaultRowHeight="18.75" x14ac:dyDescent="0.4"/>
  <cols>
    <col min="1" max="1" width="3.875" customWidth="1"/>
    <col min="2" max="11" width="8.25" customWidth="1"/>
    <col min="12" max="12" width="3.875" style="2" customWidth="1"/>
    <col min="13" max="13" width="8.25" customWidth="1"/>
    <col min="14" max="14" width="4" style="7" customWidth="1"/>
    <col min="15" max="15" width="9.25" customWidth="1"/>
    <col min="16" max="16" width="3.875" customWidth="1"/>
  </cols>
  <sheetData>
    <row r="1" spans="2:15" ht="20.100000000000001" customHeight="1" thickBot="1" x14ac:dyDescent="0.45"/>
    <row r="2" spans="2:15" ht="32.1" customHeight="1" x14ac:dyDescent="0.4">
      <c r="B2" s="11" t="s">
        <v>50</v>
      </c>
      <c r="C2" s="12" t="s">
        <v>51</v>
      </c>
      <c r="D2" s="12" t="s">
        <v>52</v>
      </c>
      <c r="E2" s="12" t="s">
        <v>53</v>
      </c>
      <c r="F2" s="12" t="s">
        <v>54</v>
      </c>
      <c r="G2" s="12" t="s">
        <v>55</v>
      </c>
      <c r="H2" s="12" t="s">
        <v>56</v>
      </c>
      <c r="I2" s="12" t="s">
        <v>57</v>
      </c>
      <c r="J2" s="12" t="s">
        <v>58</v>
      </c>
      <c r="K2" s="13" t="s">
        <v>59</v>
      </c>
      <c r="L2" s="9"/>
      <c r="M2" s="10" t="s">
        <v>49</v>
      </c>
      <c r="N2" s="18" t="s" ph="1">
        <v>87</v>
      </c>
    </row>
    <row r="3" spans="2:15" ht="408.95" customHeight="1" thickBot="1" x14ac:dyDescent="0.45">
      <c r="B3" s="14" t="str">
        <f ca="1">設定!D14</f>
        <v>ぬりえふんすいつうがくろ</v>
      </c>
      <c r="C3" s="15" t="str">
        <f ca="1">設定!D13</f>
        <v>かばんジェットコースターメロン</v>
      </c>
      <c r="D3" s="15" t="str">
        <f ca="1">設定!D12</f>
        <v>きせつどうぶつえんえいご</v>
      </c>
      <c r="E3" s="15" t="str">
        <f ca="1">設定!D11</f>
        <v>じんじゃくだものかべ</v>
      </c>
      <c r="F3" s="15" t="str">
        <f ca="1">設定!D10</f>
        <v>たいようばらえんそく</v>
      </c>
      <c r="G3" s="15" t="str">
        <f ca="1">設定!D9</f>
        <v>すいかかいものゆきだるま</v>
      </c>
      <c r="H3" s="15" t="str">
        <f ca="1">設定!D8</f>
        <v>どくしょうんどうかいしおり</v>
      </c>
      <c r="I3" s="15" t="str">
        <f ca="1">設定!D7</f>
        <v>えんぴつこくごねんど</v>
      </c>
      <c r="J3" s="15" t="str">
        <f ca="1">設定!D6</f>
        <v>ひつじサバさる</v>
      </c>
      <c r="K3" s="16" t="str">
        <f ca="1">設定!D5</f>
        <v>おはようこんばんはこんにちは</v>
      </c>
      <c r="L3" s="9"/>
      <c r="M3" s="17" t="str">
        <f>設定!D18</f>
        <v>こまとけいことり</v>
      </c>
      <c r="N3" s="19"/>
      <c r="O3" s="8" t="s">
        <v>48</v>
      </c>
    </row>
  </sheetData>
  <mergeCells count="1">
    <mergeCell ref="N2:N3"/>
  </mergeCells>
  <phoneticPr fontId="1" type="Hiragana" alignment="center"/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5" sqref="A5"/>
    </sheetView>
  </sheetViews>
  <sheetFormatPr defaultRowHeight="18.75" x14ac:dyDescent="0.4"/>
  <cols>
    <col min="1" max="1" width="10.25" customWidth="1"/>
    <col min="2" max="2" width="11.25" bestFit="1" customWidth="1"/>
    <col min="3" max="4" width="9.375" bestFit="1" customWidth="1"/>
    <col min="6" max="6" width="33.875" bestFit="1" customWidth="1"/>
    <col min="8" max="8" width="10.25" customWidth="1"/>
    <col min="12" max="12" width="10.25" customWidth="1"/>
    <col min="14" max="14" width="10.25" customWidth="1"/>
  </cols>
  <sheetData>
    <row r="1" spans="1:6" x14ac:dyDescent="0.4">
      <c r="A1" t="s">
        <v>7</v>
      </c>
      <c r="F1" s="1" t="s">
        <v>74</v>
      </c>
    </row>
    <row r="2" spans="1:6" x14ac:dyDescent="0.4">
      <c r="A2" s="3">
        <f>IF(設定!B1="自動",1,0)</f>
        <v>0</v>
      </c>
      <c r="F2" t="str">
        <f>設定!D18</f>
        <v>こまとけいことり</v>
      </c>
    </row>
    <row r="4" spans="1:6" x14ac:dyDescent="0.4">
      <c r="A4" t="s">
        <v>8</v>
      </c>
      <c r="B4" t="s">
        <v>0</v>
      </c>
      <c r="C4" t="s">
        <v>45</v>
      </c>
      <c r="D4" t="s">
        <v>46</v>
      </c>
      <c r="E4" t="s">
        <v>47</v>
      </c>
      <c r="F4" t="s">
        <v>9</v>
      </c>
    </row>
    <row r="5" spans="1:6" x14ac:dyDescent="0.4">
      <c r="A5">
        <v>1</v>
      </c>
      <c r="B5">
        <f>IF(問題作成[問題作成],問題表[[#This Row],[分類番号（自動）]],問題表[[#This Row],[分類番号（手動）]])</f>
        <v>1</v>
      </c>
      <c r="C5" t="str">
        <f ca="1">INDEX(単語表[[#All],[単語]],SUMPRODUCT((単語表[優先順位]=0)*(単語表[分類番号]=計算表[[#This Row],[分類番号]]),ROW(単語表[分類番号])))</f>
        <v>おはよう</v>
      </c>
      <c r="D5" t="str">
        <f ca="1">INDEX(単語表[[#All],[単語]],SUMPRODUCT((単語表[優先順位]=1)*(単語表[分類番号]=計算表[[#This Row],[分類番号]]),ROW(単語表[分類番号])))</f>
        <v>こんばんは</v>
      </c>
      <c r="E5" t="str">
        <f ca="1">INDEX(単語表[[#All],[単語]],SUMPRODUCT((単語表[優先順位]=2)*(単語表[分類番号]=計算表[[#This Row],[分類番号]]),ROW(単語表[分類番号])))</f>
        <v>こんにちは</v>
      </c>
      <c r="F5" t="str">
        <f t="shared" ref="F5:F14" ca="1" si="0">CONCATENATE($C5,$D5,$E5)</f>
        <v>おはようこんばんはこんにちは</v>
      </c>
    </row>
    <row r="6" spans="1:6" x14ac:dyDescent="0.4">
      <c r="A6">
        <v>2</v>
      </c>
      <c r="B6" s="2">
        <f>IF(問題作成[問題作成],問題表[[#This Row],[分類番号（自動）]],問題表[[#This Row],[分類番号（手動）]])</f>
        <v>2</v>
      </c>
      <c r="C6" t="str">
        <f ca="1">INDEX(単語表[[#All],[単語]],SUMPRODUCT((単語表[優先順位]=COUNTIF($B$5:$B5,計算表[[#This Row],[分類番号]])*3)*(単語表[分類番号]=計算表[[#This Row],[分類番号]]),ROW(単語表[分類番号])))</f>
        <v>ひつじ</v>
      </c>
      <c r="D6" t="str">
        <f ca="1">INDEX(単語表[[#All],[単語]],SUMPRODUCT((単語表[優先順位]=COUNTIF($B$5:$B5,計算表[[#This Row],[分類番号]])*3+1)*(単語表[分類番号]=計算表[[#This Row],[分類番号]]),ROW(単語表[分類番号])))</f>
        <v>サバ</v>
      </c>
      <c r="E6" t="str">
        <f ca="1">INDEX(単語表[[#All],[単語]],SUMPRODUCT((単語表[優先順位]=COUNTIF($B$5:$B5,計算表[[#This Row],[分類番号]])*3+2)*(単語表[分類番号]=計算表[[#This Row],[分類番号]]),ROW(単語表[分類番号])))</f>
        <v>さる</v>
      </c>
      <c r="F6" t="str">
        <f t="shared" ca="1" si="0"/>
        <v>ひつじサバさる</v>
      </c>
    </row>
    <row r="7" spans="1:6" x14ac:dyDescent="0.4">
      <c r="A7">
        <v>3</v>
      </c>
      <c r="B7" s="2">
        <f>IF(問題作成[問題作成],問題表[[#This Row],[分類番号（自動）]],問題表[[#This Row],[分類番号（手動）]])</f>
        <v>3</v>
      </c>
      <c r="C7" s="2" t="str">
        <f ca="1">INDEX(単語表[[#All],[単語]],SUMPRODUCT((単語表[優先順位]=COUNTIF($B$5:$B6,計算表[[#This Row],[分類番号]])*3)*(単語表[分類番号]=計算表[[#This Row],[分類番号]]),ROW(単語表[分類番号])))</f>
        <v>えんぴつ</v>
      </c>
      <c r="D7" s="2" t="str">
        <f ca="1">INDEX(単語表[[#All],[単語]],SUMPRODUCT((単語表[優先順位]=COUNTIF($B$5:$B6,計算表[[#This Row],[分類番号]])*3+1)*(単語表[分類番号]=計算表[[#This Row],[分類番号]]),ROW(単語表[分類番号])))</f>
        <v>こくご</v>
      </c>
      <c r="E7" s="2" t="str">
        <f ca="1">INDEX(単語表[[#All],[単語]],SUMPRODUCT((単語表[優先順位]=COUNTIF($B$5:$B6,計算表[[#This Row],[分類番号]])*3+2)*(単語表[分類番号]=計算表[[#This Row],[分類番号]]),ROW(単語表[分類番号])))</f>
        <v>ねんど</v>
      </c>
      <c r="F7" t="str">
        <f t="shared" ca="1" si="0"/>
        <v>えんぴつこくごねんど</v>
      </c>
    </row>
    <row r="8" spans="1:6" x14ac:dyDescent="0.4">
      <c r="A8">
        <v>4</v>
      </c>
      <c r="B8" s="2">
        <f>IF(問題作成[問題作成],問題表[[#This Row],[分類番号（自動）]],問題表[[#This Row],[分類番号（手動）]])</f>
        <v>4</v>
      </c>
      <c r="C8" s="2" t="str">
        <f ca="1">INDEX(単語表[[#All],[単語]],SUMPRODUCT((単語表[優先順位]=COUNTIF($B$5:$B7,計算表[[#This Row],[分類番号]])*3)*(単語表[分類番号]=計算表[[#This Row],[分類番号]]),ROW(単語表[分類番号])))</f>
        <v>どくしょ</v>
      </c>
      <c r="D8" s="2" t="str">
        <f ca="1">INDEX(単語表[[#All],[単語]],SUMPRODUCT((単語表[優先順位]=COUNTIF($B$5:$B7,計算表[[#This Row],[分類番号]])*3+1)*(単語表[分類番号]=計算表[[#This Row],[分類番号]]),ROW(単語表[分類番号])))</f>
        <v>うんどうかい</v>
      </c>
      <c r="E8" s="2" t="str">
        <f ca="1">INDEX(単語表[[#All],[単語]],SUMPRODUCT((単語表[優先順位]=COUNTIF($B$5:$B7,計算表[[#This Row],[分類番号]])*3+2)*(単語表[分類番号]=計算表[[#This Row],[分類番号]]),ROW(単語表[分類番号])))</f>
        <v>しおり</v>
      </c>
      <c r="F8" t="str">
        <f t="shared" ca="1" si="0"/>
        <v>どくしょうんどうかいしおり</v>
      </c>
    </row>
    <row r="9" spans="1:6" x14ac:dyDescent="0.4">
      <c r="A9">
        <v>5</v>
      </c>
      <c r="B9" s="2">
        <f>IF(問題作成[問題作成],問題表[[#This Row],[分類番号（自動）]],問題表[[#This Row],[分類番号（手動）]])</f>
        <v>5</v>
      </c>
      <c r="C9" s="2" t="str">
        <f ca="1">INDEX(単語表[[#All],[単語]],SUMPRODUCT((単語表[優先順位]=COUNTIF($B$5:$B8,計算表[[#This Row],[分類番号]])*3)*(単語表[分類番号]=計算表[[#This Row],[分類番号]]),ROW(単語表[分類番号])))</f>
        <v>すいか</v>
      </c>
      <c r="D9" s="2" t="str">
        <f ca="1">INDEX(単語表[[#All],[単語]],SUMPRODUCT((単語表[優先順位]=COUNTIF($B$5:$B8,計算表[[#This Row],[分類番号]])*3+1)*(単語表[分類番号]=計算表[[#This Row],[分類番号]]),ROW(単語表[分類番号])))</f>
        <v>かいもの</v>
      </c>
      <c r="E9" s="2" t="str">
        <f ca="1">INDEX(単語表[[#All],[単語]],SUMPRODUCT((単語表[優先順位]=COUNTIF($B$5:$B8,計算表[[#This Row],[分類番号]])*3+2)*(単語表[分類番号]=計算表[[#This Row],[分類番号]]),ROW(単語表[分類番号])))</f>
        <v>ゆきだるま</v>
      </c>
      <c r="F9" t="str">
        <f t="shared" ca="1" si="0"/>
        <v>すいかかいものゆきだるま</v>
      </c>
    </row>
    <row r="10" spans="1:6" x14ac:dyDescent="0.4">
      <c r="A10">
        <v>6</v>
      </c>
      <c r="B10" s="2">
        <f>IF(問題作成[問題作成],問題表[[#This Row],[分類番号（自動）]],問題表[[#This Row],[分類番号（手動）]])</f>
        <v>6</v>
      </c>
      <c r="C10" s="2" t="str">
        <f ca="1">INDEX(単語表[[#All],[単語]],SUMPRODUCT((単語表[優先順位]=COUNTIF($B$5:$B9,計算表[[#This Row],[分類番号]])*3)*(単語表[分類番号]=計算表[[#This Row],[分類番号]]),ROW(単語表[分類番号])))</f>
        <v>たいよう</v>
      </c>
      <c r="D10" s="2" t="str">
        <f ca="1">INDEX(単語表[[#All],[単語]],SUMPRODUCT((単語表[優先順位]=COUNTIF($B$5:$B9,計算表[[#This Row],[分類番号]])*3+1)*(単語表[分類番号]=計算表[[#This Row],[分類番号]]),ROW(単語表[分類番号])))</f>
        <v>ばら</v>
      </c>
      <c r="E10" s="2" t="str">
        <f ca="1">INDEX(単語表[[#All],[単語]],SUMPRODUCT((単語表[優先順位]=COUNTIF($B$5:$B9,計算表[[#This Row],[分類番号]])*3+2)*(単語表[分類番号]=計算表[[#This Row],[分類番号]]),ROW(単語表[分類番号])))</f>
        <v>えんそく</v>
      </c>
      <c r="F10" t="str">
        <f t="shared" ca="1" si="0"/>
        <v>たいようばらえんそく</v>
      </c>
    </row>
    <row r="11" spans="1:6" x14ac:dyDescent="0.4">
      <c r="A11">
        <v>7</v>
      </c>
      <c r="B11" s="2">
        <f>IF(問題作成[問題作成],問題表[[#This Row],[分類番号（自動）]],問題表[[#This Row],[分類番号（手動）]])</f>
        <v>7</v>
      </c>
      <c r="C11" s="2" t="str">
        <f ca="1">INDEX(単語表[[#All],[単語]],SUMPRODUCT((単語表[優先順位]=COUNTIF($B$5:$B10,計算表[[#This Row],[分類番号]])*3)*(単語表[分類番号]=計算表[[#This Row],[分類番号]]),ROW(単語表[分類番号])))</f>
        <v>じんじゃ</v>
      </c>
      <c r="D11" s="2" t="str">
        <f ca="1">INDEX(単語表[[#All],[単語]],SUMPRODUCT((単語表[優先順位]=COUNTIF($B$5:$B10,計算表[[#This Row],[分類番号]])*3+1)*(単語表[分類番号]=計算表[[#This Row],[分類番号]]),ROW(単語表[分類番号])))</f>
        <v>くだもの</v>
      </c>
      <c r="E11" s="2" t="str">
        <f ca="1">INDEX(単語表[[#All],[単語]],SUMPRODUCT((単語表[優先順位]=COUNTIF($B$5:$B10,計算表[[#This Row],[分類番号]])*3+2)*(単語表[分類番号]=計算表[[#This Row],[分類番号]]),ROW(単語表[分類番号])))</f>
        <v>かべ</v>
      </c>
      <c r="F11" t="str">
        <f t="shared" ca="1" si="0"/>
        <v>じんじゃくだものかべ</v>
      </c>
    </row>
    <row r="12" spans="1:6" x14ac:dyDescent="0.4">
      <c r="A12">
        <v>8</v>
      </c>
      <c r="B12" s="2">
        <f>IF(問題作成[問題作成],問題表[[#This Row],[分類番号（自動）]],問題表[[#This Row],[分類番号（手動）]])</f>
        <v>8</v>
      </c>
      <c r="C12" s="2" t="str">
        <f ca="1">INDEX(単語表[[#All],[単語]],SUMPRODUCT((単語表[優先順位]=COUNTIF($B$5:$B11,計算表[[#This Row],[分類番号]])*3)*(単語表[分類番号]=計算表[[#This Row],[分類番号]]),ROW(単語表[分類番号])))</f>
        <v>きせつ</v>
      </c>
      <c r="D12" s="2" t="str">
        <f ca="1">INDEX(単語表[[#All],[単語]],SUMPRODUCT((単語表[優先順位]=COUNTIF($B$5:$B11,計算表[[#This Row],[分類番号]])*3+1)*(単語表[分類番号]=計算表[[#This Row],[分類番号]]),ROW(単語表[分類番号])))</f>
        <v>どうぶつえん</v>
      </c>
      <c r="E12" s="2" t="str">
        <f ca="1">INDEX(単語表[[#All],[単語]],SUMPRODUCT((単語表[優先順位]=COUNTIF($B$5:$B11,計算表[[#This Row],[分類番号]])*3+2)*(単語表[分類番号]=計算表[[#This Row],[分類番号]]),ROW(単語表[分類番号])))</f>
        <v>えいご</v>
      </c>
      <c r="F12" t="str">
        <f t="shared" ca="1" si="0"/>
        <v>きせつどうぶつえんえいご</v>
      </c>
    </row>
    <row r="13" spans="1:6" x14ac:dyDescent="0.4">
      <c r="A13">
        <v>9</v>
      </c>
      <c r="B13" s="2">
        <f>IF(問題作成[問題作成],問題表[[#This Row],[分類番号（自動）]],問題表[[#This Row],[分類番号（手動）]])</f>
        <v>9</v>
      </c>
      <c r="C13" s="2" t="str">
        <f ca="1">INDEX(単語表[[#All],[単語]],SUMPRODUCT((単語表[優先順位]=COUNTIF($B$5:$B12,計算表[[#This Row],[分類番号]])*3)*(単語表[分類番号]=計算表[[#This Row],[分類番号]]),ROW(単語表[分類番号])))</f>
        <v>かばん</v>
      </c>
      <c r="D13" s="2" t="str">
        <f ca="1">INDEX(単語表[[#All],[単語]],SUMPRODUCT((単語表[優先順位]=COUNTIF($B$5:$B12,計算表[[#This Row],[分類番号]])*3+1)*(単語表[分類番号]=計算表[[#This Row],[分類番号]]),ROW(単語表[分類番号])))</f>
        <v>ジェットコースター</v>
      </c>
      <c r="E13" s="2" t="str">
        <f ca="1">INDEX(単語表[[#All],[単語]],SUMPRODUCT((単語表[優先順位]=COUNTIF($B$5:$B12,計算表[[#This Row],[分類番号]])*3+2)*(単語表[分類番号]=計算表[[#This Row],[分類番号]]),ROW(単語表[分類番号])))</f>
        <v>メロン</v>
      </c>
      <c r="F13" t="str">
        <f t="shared" ca="1" si="0"/>
        <v>かばんジェットコースターメロン</v>
      </c>
    </row>
    <row r="14" spans="1:6" x14ac:dyDescent="0.4">
      <c r="A14">
        <v>10</v>
      </c>
      <c r="B14" s="2">
        <f>IF(問題作成[問題作成],問題表[[#This Row],[分類番号（自動）]],問題表[[#This Row],[分類番号（手動）]])</f>
        <v>10</v>
      </c>
      <c r="C14" s="2" t="str">
        <f ca="1">INDEX(単語表[[#All],[単語]],SUMPRODUCT((単語表[優先順位]=COUNTIF($B$5:$B13,計算表[[#This Row],[分類番号]])*3)*(単語表[分類番号]=計算表[[#This Row],[分類番号]]),ROW(単語表[分類番号])))</f>
        <v>ぬりえ</v>
      </c>
      <c r="D14" s="2" t="str">
        <f ca="1">INDEX(単語表[[#All],[単語]],SUMPRODUCT((単語表[優先順位]=COUNTIF($B$5:$B13,計算表[[#This Row],[分類番号]])*3+1)*(単語表[分類番号]=計算表[[#This Row],[分類番号]]),ROW(単語表[分類番号])))</f>
        <v>ふんすい</v>
      </c>
      <c r="E14" s="2" t="str">
        <f ca="1">INDEX(単語表[[#All],[単語]],SUMPRODUCT((単語表[優先順位]=COUNTIF($B$5:$B13,計算表[[#This Row],[分類番号]])*3+2)*(単語表[分類番号]=計算表[[#This Row],[分類番号]]),ROW(単語表[分類番号])))</f>
        <v>つうがくろ</v>
      </c>
      <c r="F14" t="str">
        <f t="shared" ca="1" si="0"/>
        <v>ぬりえふんすいつうがくろ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8.75" x14ac:dyDescent="0.4"/>
  <sheetData>
    <row r="1" spans="1:2" x14ac:dyDescent="0.4">
      <c r="A1" t="s">
        <v>62</v>
      </c>
    </row>
    <row r="2" spans="1:2" x14ac:dyDescent="0.4">
      <c r="B2" t="s">
        <v>61</v>
      </c>
    </row>
    <row r="3" spans="1:2" x14ac:dyDescent="0.4">
      <c r="A3" t="s">
        <v>63</v>
      </c>
    </row>
    <row r="4" spans="1:2" x14ac:dyDescent="0.4">
      <c r="B4" t="s">
        <v>64</v>
      </c>
    </row>
    <row r="5" spans="1:2" x14ac:dyDescent="0.4">
      <c r="A5" t="s">
        <v>65</v>
      </c>
    </row>
    <row r="6" spans="1:2" x14ac:dyDescent="0.4">
      <c r="B6" t="s">
        <v>66</v>
      </c>
    </row>
    <row r="7" spans="1:2" x14ac:dyDescent="0.4">
      <c r="B7" t="s">
        <v>67</v>
      </c>
    </row>
    <row r="8" spans="1:2" x14ac:dyDescent="0.4">
      <c r="B8" t="s">
        <v>68</v>
      </c>
    </row>
    <row r="9" spans="1:2" x14ac:dyDescent="0.4">
      <c r="B9" t="s">
        <v>69</v>
      </c>
    </row>
    <row r="10" spans="1:2" x14ac:dyDescent="0.4">
      <c r="B10" t="s">
        <v>70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設定</vt:lpstr>
      <vt:lpstr>単語表</vt:lpstr>
      <vt:lpstr>出力</vt:lpstr>
      <vt:lpstr>計算</vt:lpstr>
      <vt:lpstr>README</vt:lpstr>
      <vt:lpstr>出力!Print_Area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2022-06-26T10:04:52Z</dcterms:created>
  <dcterms:modified xsi:type="dcterms:W3CDTF">2022-06-26T10:04:52Z</dcterms:modified>
</cp:coreProperties>
</file>